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<sst xmlns="http://schemas.openxmlformats.org/spreadsheetml/2006/main" count="20" uniqueCount="19">
  <si>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</si>
  <si>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</si>
  <si>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</si>
  <si>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</si>
  <si>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</si>
  <si>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</si>
  <si>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</si>
  <si>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</si>
  <si>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</si>
  <si>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</si>
  <si>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</si>
  <si>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</si>
  <si>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</si>
  <si>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</si>
  <si>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</si>
  <si>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</si>
  <si>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</si>
  <si>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3 ème Période - 4 ème Journée</t>
  </si>
  <si>
    <t>Delafosse Celia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</si>
</sst>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  <numFmt numFmtId="172" formatCode="#,##0_ ;\-#,##0\ 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4" fillId="2" borderId="0" applyNumberFormat="0" applyBorder="0" applyAlignment="0" applyProtection="0"/>
    <xf numFmtId="43" fontId="24" fillId="3" borderId="0" applyNumberFormat="0" applyBorder="0" applyAlignment="0" applyProtection="0"/>
    <xf numFmtId="43" fontId="24" fillId="4" borderId="0" applyNumberFormat="0" applyBorder="0" applyAlignment="0" applyProtection="0"/>
    <xf numFmtId="43" fontId="24" fillId="5" borderId="0" applyNumberFormat="0" applyBorder="0" applyAlignment="0" applyProtection="0"/>
    <xf numFmtId="43" fontId="24" fillId="6" borderId="0" applyNumberFormat="0" applyBorder="0" applyAlignment="0" applyProtection="0"/>
    <xf numFmtId="43" fontId="24" fillId="7" borderId="0" applyNumberFormat="0" applyBorder="0" applyAlignment="0" applyProtection="0"/>
    <xf numFmtId="43" fontId="24" fillId="8" borderId="0" applyNumberFormat="0" applyBorder="0" applyAlignment="0" applyProtection="0"/>
    <xf numFmtId="43" fontId="24" fillId="9" borderId="0" applyNumberFormat="0" applyBorder="0" applyAlignment="0" applyProtection="0"/>
    <xf numFmtId="43" fontId="24" fillId="10" borderId="0" applyNumberFormat="0" applyBorder="0" applyAlignment="0" applyProtection="0"/>
    <xf numFmtId="43" fontId="24" fillId="11" borderId="0" applyNumberFormat="0" applyBorder="0" applyAlignment="0" applyProtection="0"/>
    <xf numFmtId="43" fontId="24" fillId="12" borderId="0" applyNumberFormat="0" applyBorder="0" applyAlignment="0" applyProtection="0"/>
    <xf numFmtId="43" fontId="24" fillId="13" borderId="0" applyNumberFormat="0" applyBorder="0" applyAlignment="0" applyProtection="0"/>
    <xf numFmtId="43" fontId="25" fillId="14" borderId="0" applyNumberFormat="0" applyBorder="0" applyAlignment="0" applyProtection="0"/>
    <xf numFmtId="43" fontId="25" fillId="15" borderId="0" applyNumberFormat="0" applyBorder="0" applyAlignment="0" applyProtection="0"/>
    <xf numFmtId="43" fontId="25" fillId="16" borderId="0" applyNumberFormat="0" applyBorder="0" applyAlignment="0" applyProtection="0"/>
    <xf numFmtId="43" fontId="25" fillId="17" borderId="0" applyNumberFormat="0" applyBorder="0" applyAlignment="0" applyProtection="0"/>
    <xf numFmtId="43" fontId="25" fillId="18" borderId="0" applyNumberFormat="0" applyBorder="0" applyAlignment="0" applyProtection="0"/>
    <xf numFmtId="43" fontId="25" fillId="19" borderId="0" applyNumberFormat="0" applyBorder="0" applyAlignment="0" applyProtection="0"/>
    <xf numFmtId="43" fontId="25" fillId="20" borderId="0" applyNumberFormat="0" applyBorder="0" applyAlignment="0" applyProtection="0"/>
    <xf numFmtId="43" fontId="25" fillId="21" borderId="0" applyNumberFormat="0" applyBorder="0" applyAlignment="0" applyProtection="0"/>
    <xf numFmtId="43" fontId="25" fillId="22" borderId="0" applyNumberFormat="0" applyBorder="0" applyAlignment="0" applyProtection="0"/>
    <xf numFmtId="43" fontId="25" fillId="23" borderId="0" applyNumberFormat="0" applyBorder="0" applyAlignment="0" applyProtection="0"/>
    <xf numFmtId="43" fontId="25" fillId="24" borderId="0" applyNumberFormat="0" applyBorder="0" applyAlignment="0" applyProtection="0"/>
    <xf numFmtId="43" fontId="25" fillId="25" borderId="0" applyNumberFormat="0" applyBorder="0" applyAlignment="0" applyProtection="0"/>
    <xf numFmtId="43" fontId="26" fillId="0" borderId="0" applyNumberFormat="0" applyFill="0" applyBorder="0" applyAlignment="0" applyProtection="0"/>
    <xf numFmtId="43" fontId="27" fillId="26" borderId="1" applyNumberFormat="0" applyAlignment="0" applyProtection="0"/>
    <xf numFmtId="43" fontId="28" fillId="0" borderId="2" applyNumberFormat="0" applyFill="0" applyAlignment="0" applyProtection="0"/>
    <xf numFmtId="43" fontId="0" fillId="27" borderId="3" applyNumberFormat="0" applyFont="0" applyAlignment="0" applyProtection="0"/>
    <xf numFmtId="43" fontId="29" fillId="28" borderId="1" applyNumberFormat="0" applyAlignment="0" applyProtection="0"/>
    <xf numFmtId="43" fontId="30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30" borderId="0" applyNumberFormat="0" applyBorder="0" applyAlignment="0" applyProtection="0"/>
    <xf numFmtId="43" fontId="0" fillId="0" borderId="0" applyFont="0" applyFill="0" applyBorder="0" applyAlignment="0" applyProtection="0"/>
    <xf numFmtId="43" fontId="32" fillId="31" borderId="0" applyNumberFormat="0" applyBorder="0" applyAlignment="0" applyProtection="0"/>
    <xf numFmtId="43" fontId="33" fillId="26" borderId="4" applyNumberFormat="0" applyAlignment="0" applyProtection="0"/>
    <xf numFmtId="43" fontId="34" fillId="0" borderId="0" applyNumberFormat="0" applyFill="0" applyBorder="0" applyAlignment="0" applyProtection="0"/>
    <xf numFmtId="43" fontId="35" fillId="0" borderId="0" applyNumberFormat="0" applyFill="0" applyBorder="0" applyAlignment="0" applyProtection="0"/>
    <xf numFmtId="43" fontId="36" fillId="0" borderId="5" applyNumberFormat="0" applyFill="0" applyAlignment="0" applyProtection="0"/>
    <xf numFmtId="43" fontId="37" fillId="0" borderId="6" applyNumberFormat="0" applyFill="0" applyAlignment="0" applyProtection="0"/>
    <xf numFmtId="43" fontId="38" fillId="0" borderId="7" applyNumberFormat="0" applyFill="0" applyAlignment="0" applyProtection="0"/>
    <xf numFmtId="43" fontId="38" fillId="0" borderId="0" applyNumberFormat="0" applyFill="0" applyBorder="0" applyAlignment="0" applyProtection="0"/>
    <xf numFmtId="43" fontId="39" fillId="0" borderId="8" applyNumberFormat="0" applyFill="0" applyAlignment="0" applyProtection="0"/>
    <xf numFmtId="43" fontId="40" fillId="32" borderId="9" applyNumberFormat="0" applyAlignment="0" applyProtection="0"/>
  </cellStyleXfs>
  <cellXfs count="72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 horizontal="center"/>
    </xf>
    <xf numFmtId="43" fontId="0" fillId="0" borderId="11" xfId="5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 wrapText="1"/>
    </xf>
    <xf numFmtId="43" fontId="3" fillId="0" borderId="13" xfId="0" applyNumberFormat="1" applyFont="1" applyBorder="1" applyAlignment="1" quotePrefix="1">
      <alignment horizontal="center" vertical="center" wrapText="1"/>
    </xf>
    <xf numFmtId="43" fontId="3" fillId="0" borderId="14" xfId="0" applyNumberFormat="1" applyFont="1" applyBorder="1" applyAlignment="1">
      <alignment horizontal="center" vertical="center" wrapText="1"/>
    </xf>
    <xf numFmtId="43" fontId="3" fillId="0" borderId="14" xfId="0" applyNumberFormat="1" applyFont="1" applyBorder="1" applyAlignment="1" quotePrefix="1">
      <alignment horizontal="center" vertical="center" wrapText="1"/>
    </xf>
    <xf numFmtId="43" fontId="3" fillId="0" borderId="15" xfId="0" applyNumberFormat="1" applyFont="1" applyBorder="1" applyAlignment="1">
      <alignment horizontal="center" vertical="center" wrapText="1"/>
    </xf>
    <xf numFmtId="43" fontId="3" fillId="0" borderId="12" xfId="0" applyNumberFormat="1" applyFont="1" applyBorder="1" applyAlignment="1" quotePrefix="1">
      <alignment horizontal="center" vertical="center" wrapText="1"/>
    </xf>
    <xf numFmtId="43" fontId="5" fillId="0" borderId="16" xfId="0" applyNumberFormat="1" applyFont="1" applyBorder="1" applyAlignment="1" quotePrefix="1">
      <alignment horizontal="left" vertical="center" wrapText="1"/>
    </xf>
    <xf numFmtId="43" fontId="6" fillId="0" borderId="16" xfId="0" applyNumberFormat="1" applyFont="1" applyBorder="1" applyAlignment="1">
      <alignment horizontal="center" vertical="center" wrapText="1"/>
    </xf>
    <xf numFmtId="43" fontId="5" fillId="0" borderId="17" xfId="0" applyNumberFormat="1" applyFont="1" applyBorder="1" applyAlignment="1">
      <alignment horizontal="center" vertical="center"/>
    </xf>
    <xf numFmtId="43" fontId="5" fillId="0" borderId="18" xfId="0" applyNumberFormat="1" applyFont="1" applyBorder="1" applyAlignment="1">
      <alignment horizontal="center" vertical="center"/>
    </xf>
    <xf numFmtId="43" fontId="5" fillId="0" borderId="19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 quotePrefix="1">
      <alignment horizontal="center" vertical="center"/>
    </xf>
    <xf numFmtId="43" fontId="6" fillId="0" borderId="20" xfId="0" applyNumberFormat="1" applyFont="1" applyBorder="1" applyAlignment="1">
      <alignment horizontal="center" vertical="center" wrapText="1"/>
    </xf>
    <xf numFmtId="43" fontId="5" fillId="0" borderId="21" xfId="0" applyNumberFormat="1" applyFont="1" applyBorder="1" applyAlignment="1">
      <alignment horizontal="center" vertical="center"/>
    </xf>
    <xf numFmtId="43" fontId="5" fillId="0" borderId="22" xfId="0" applyNumberFormat="1" applyFont="1" applyBorder="1" applyAlignment="1">
      <alignment horizontal="center" vertical="center"/>
    </xf>
    <xf numFmtId="43" fontId="5" fillId="0" borderId="23" xfId="0" applyNumberFormat="1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 quotePrefix="1">
      <alignment horizontal="center" vertical="center"/>
    </xf>
    <xf numFmtId="43" fontId="6" fillId="0" borderId="24" xfId="0" applyNumberFormat="1" applyFont="1" applyBorder="1" applyAlignment="1">
      <alignment horizontal="center" vertical="center" wrapText="1"/>
    </xf>
    <xf numFmtId="43" fontId="5" fillId="0" borderId="25" xfId="0" applyNumberFormat="1" applyFont="1" applyBorder="1" applyAlignment="1">
      <alignment horizontal="center" vertical="center"/>
    </xf>
    <xf numFmtId="43" fontId="5" fillId="0" borderId="26" xfId="0" applyNumberFormat="1" applyFont="1" applyBorder="1" applyAlignment="1">
      <alignment horizontal="center" vertical="center"/>
    </xf>
    <xf numFmtId="43" fontId="5" fillId="0" borderId="27" xfId="0" applyNumberFormat="1" applyFont="1" applyBorder="1" applyAlignment="1">
      <alignment horizontal="center" vertical="center"/>
    </xf>
    <xf numFmtId="43" fontId="5" fillId="0" borderId="24" xfId="0" applyNumberFormat="1" applyFont="1" applyBorder="1" applyAlignment="1">
      <alignment horizontal="center" vertical="center"/>
    </xf>
    <xf numFmtId="43" fontId="6" fillId="0" borderId="24" xfId="0" applyNumberFormat="1" applyFont="1" applyBorder="1" applyAlignment="1" quotePrefix="1">
      <alignment horizontal="center" vertical="center"/>
    </xf>
    <xf numFmtId="43" fontId="6" fillId="0" borderId="28" xfId="0" applyNumberFormat="1" applyFont="1" applyBorder="1" applyAlignment="1">
      <alignment horizontal="center" vertical="center" wrapText="1"/>
    </xf>
    <xf numFmtId="43" fontId="5" fillId="0" borderId="29" xfId="0" applyNumberFormat="1" applyFont="1" applyBorder="1" applyAlignment="1">
      <alignment horizontal="center" vertical="center"/>
    </xf>
    <xf numFmtId="43" fontId="5" fillId="0" borderId="30" xfId="0" applyNumberFormat="1" applyFont="1" applyBorder="1" applyAlignment="1">
      <alignment horizontal="center" vertical="center"/>
    </xf>
    <xf numFmtId="43" fontId="5" fillId="0" borderId="31" xfId="0" applyNumberFormat="1" applyFont="1" applyBorder="1" applyAlignment="1">
      <alignment horizontal="center" vertical="center"/>
    </xf>
    <xf numFmtId="43" fontId="5" fillId="0" borderId="28" xfId="0" applyNumberFormat="1" applyFont="1" applyBorder="1" applyAlignment="1">
      <alignment horizontal="center" vertical="center"/>
    </xf>
    <xf numFmtId="43" fontId="6" fillId="0" borderId="28" xfId="0" applyNumberFormat="1" applyFont="1" applyBorder="1" applyAlignment="1" quotePrefix="1">
      <alignment horizontal="center" vertical="center"/>
    </xf>
    <xf numFmtId="43" fontId="6" fillId="0" borderId="28" xfId="0" applyNumberFormat="1" applyFont="1" applyBorder="1" applyAlignment="1">
      <alignment horizontal="center" vertical="center"/>
    </xf>
    <xf numFmtId="43" fontId="6" fillId="0" borderId="32" xfId="0" applyNumberFormat="1" applyFont="1" applyBorder="1" applyAlignment="1">
      <alignment horizontal="center" vertical="center" wrapText="1"/>
    </xf>
    <xf numFmtId="43" fontId="5" fillId="0" borderId="33" xfId="0" applyNumberFormat="1" applyFont="1" applyBorder="1" applyAlignment="1">
      <alignment horizontal="center" vertical="center"/>
    </xf>
    <xf numFmtId="43" fontId="5" fillId="0" borderId="34" xfId="0" applyNumberFormat="1" applyFont="1" applyBorder="1" applyAlignment="1">
      <alignment horizontal="center" vertical="center"/>
    </xf>
    <xf numFmtId="43" fontId="5" fillId="0" borderId="35" xfId="0" applyNumberFormat="1" applyFont="1" applyBorder="1" applyAlignment="1">
      <alignment horizontal="center" vertical="center"/>
    </xf>
    <xf numFmtId="43" fontId="5" fillId="0" borderId="32" xfId="0" applyNumberFormat="1" applyFont="1" applyBorder="1" applyAlignment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43" fontId="5" fillId="0" borderId="36" xfId="0" applyNumberFormat="1" applyFont="1" applyBorder="1" applyAlignment="1">
      <alignment horizontal="center" vertical="center"/>
    </xf>
    <xf numFmtId="43" fontId="3" fillId="0" borderId="37" xfId="0" applyFont="1" applyBorder="1" applyAlignment="1">
      <alignment horizontal="center" vertical="center"/>
    </xf>
    <xf numFmtId="43" fontId="3" fillId="0" borderId="11" xfId="0" applyFont="1" applyBorder="1" applyAlignment="1">
      <alignment horizontal="center" vertical="center"/>
    </xf>
    <xf numFmtId="43" fontId="4" fillId="0" borderId="0" xfId="0" applyNumberFormat="1" applyFont="1" applyAlignment="1" quotePrefix="1">
      <alignment horizontal="center"/>
    </xf>
    <xf numFmtId="43" fontId="1" fillId="0" borderId="0" xfId="0" applyNumberFormat="1" applyFont="1" applyAlignment="1" quotePrefix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2" fillId="0" borderId="0" xfId="0" applyNumberFormat="1" applyFont="1" applyAlignment="1" quotePrefix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/>
    </xf>
    <xf numFmtId="43" fontId="5" fillId="0" borderId="20" xfId="0" applyNumberFormat="1" applyFont="1" applyBorder="1" applyAlignment="1" quotePrefix="1">
      <alignment horizontal="left" vertical="center" wrapText="1"/>
    </xf>
    <xf numFmtId="43" fontId="5" fillId="0" borderId="20" xfId="0" applyNumberFormat="1" applyFont="1" applyBorder="1" applyAlignment="1">
      <alignment horizontal="left" vertical="center"/>
    </xf>
    <xf numFmtId="43" fontId="5" fillId="0" borderId="24" xfId="0" applyNumberFormat="1" applyFont="1" applyBorder="1" applyAlignment="1">
      <alignment vertical="center"/>
    </xf>
    <xf numFmtId="43" fontId="5" fillId="0" borderId="28" xfId="0" applyNumberFormat="1" applyFont="1" applyBorder="1" applyAlignment="1">
      <alignment horizontal="left" vertical="center"/>
    </xf>
    <xf numFmtId="43" fontId="5" fillId="0" borderId="24" xfId="0" applyNumberFormat="1" applyFont="1" applyBorder="1" applyAlignment="1" quotePrefix="1">
      <alignment horizontal="left" vertical="center" wrapText="1"/>
    </xf>
    <xf numFmtId="172" fontId="1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 wrapText="1"/>
    </xf>
    <xf numFmtId="172" fontId="6" fillId="0" borderId="24" xfId="0" applyNumberFormat="1" applyFont="1" applyBorder="1" applyAlignment="1">
      <alignment horizontal="center" vertical="center" wrapText="1"/>
    </xf>
    <xf numFmtId="172" fontId="6" fillId="0" borderId="28" xfId="0" applyNumberFormat="1" applyFont="1" applyBorder="1" applyAlignment="1">
      <alignment horizontal="center" vertical="center" wrapText="1"/>
    </xf>
    <xf numFmtId="172" fontId="6" fillId="0" borderId="32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4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10">
        <row r="8">
          <cell r="B8" t="str">
            <v>1-Delafosse Nicolas</v>
          </cell>
        </row>
        <row r="9">
          <cell r="B9" t="str">
            <v>1-Lecarpentier Denis</v>
          </cell>
        </row>
        <row r="10">
          <cell r="B10" t="str">
            <v>2-Gadais Alain</v>
          </cell>
        </row>
        <row r="11">
          <cell r="B11" t="str">
            <v>2-Gadais Cathy</v>
          </cell>
        </row>
        <row r="12">
          <cell r="B12" t="str">
            <v>3-Ganné Gilles</v>
          </cell>
        </row>
        <row r="13">
          <cell r="B13" t="str">
            <v>3-Levesque Bernard</v>
          </cell>
        </row>
        <row r="14">
          <cell r="B14" t="str">
            <v>4-Gresselin Cyrille</v>
          </cell>
        </row>
        <row r="15">
          <cell r="B15" t="str">
            <v>4-Mercier Guy</v>
          </cell>
        </row>
        <row r="16">
          <cell r="B16" t="str">
            <v>5-Morel Anne-Gaelle</v>
          </cell>
        </row>
        <row r="17">
          <cell r="B17" t="str">
            <v>5-Delafosse Florian</v>
          </cell>
        </row>
        <row r="18">
          <cell r="B18" t="str">
            <v>6-Clavier Fanfan</v>
          </cell>
        </row>
        <row r="19">
          <cell r="B19" t="str">
            <v>6-Mercier Régine</v>
          </cell>
        </row>
      </sheetData>
      <sheetData sheetId="12">
        <row r="8">
          <cell r="K8">
            <v>13913</v>
          </cell>
          <cell r="L8">
            <v>254</v>
          </cell>
          <cell r="M8">
            <v>623</v>
          </cell>
          <cell r="O8">
            <v>72</v>
          </cell>
          <cell r="P8">
            <v>18</v>
          </cell>
        </row>
        <row r="9">
          <cell r="K9">
            <v>11822</v>
          </cell>
          <cell r="L9">
            <v>224</v>
          </cell>
          <cell r="M9">
            <v>650</v>
          </cell>
          <cell r="O9">
            <v>66</v>
          </cell>
          <cell r="P9">
            <v>28</v>
          </cell>
        </row>
        <row r="10">
          <cell r="K10">
            <v>13799</v>
          </cell>
          <cell r="L10">
            <v>242</v>
          </cell>
          <cell r="M10">
            <v>595</v>
          </cell>
          <cell r="O10">
            <v>78</v>
          </cell>
          <cell r="P10">
            <v>30</v>
          </cell>
        </row>
        <row r="11">
          <cell r="K11">
            <v>12673</v>
          </cell>
          <cell r="L11">
            <v>198</v>
          </cell>
          <cell r="M11">
            <v>553</v>
          </cell>
          <cell r="O11">
            <v>78</v>
          </cell>
          <cell r="P11">
            <v>40</v>
          </cell>
        </row>
        <row r="12">
          <cell r="K12">
            <v>11590</v>
          </cell>
          <cell r="L12">
            <v>231</v>
          </cell>
          <cell r="M12">
            <v>619</v>
          </cell>
          <cell r="O12">
            <v>66</v>
          </cell>
          <cell r="P12">
            <v>31</v>
          </cell>
        </row>
        <row r="13">
          <cell r="K13">
            <v>12808</v>
          </cell>
          <cell r="L13">
            <v>209</v>
          </cell>
          <cell r="M13">
            <v>562</v>
          </cell>
          <cell r="O13">
            <v>78</v>
          </cell>
          <cell r="P13">
            <v>39</v>
          </cell>
        </row>
        <row r="14">
          <cell r="K14">
            <v>14804</v>
          </cell>
          <cell r="L14">
            <v>256</v>
          </cell>
          <cell r="M14">
            <v>630</v>
          </cell>
          <cell r="O14">
            <v>78</v>
          </cell>
          <cell r="P14">
            <v>21</v>
          </cell>
        </row>
        <row r="15">
          <cell r="K15">
            <v>14575</v>
          </cell>
          <cell r="O15">
            <v>78</v>
          </cell>
          <cell r="P15">
            <v>23</v>
          </cell>
        </row>
        <row r="16">
          <cell r="K16">
            <v>13631</v>
          </cell>
          <cell r="O16">
            <v>78</v>
          </cell>
          <cell r="P16">
            <v>32</v>
          </cell>
        </row>
        <row r="17">
          <cell r="K17">
            <v>12835</v>
          </cell>
          <cell r="M17">
            <v>596</v>
          </cell>
          <cell r="O17">
            <v>72</v>
          </cell>
          <cell r="P17">
            <v>29</v>
          </cell>
        </row>
        <row r="18">
          <cell r="K18">
            <v>13479</v>
          </cell>
          <cell r="L18">
            <v>224</v>
          </cell>
          <cell r="M18">
            <v>605</v>
          </cell>
          <cell r="O18">
            <v>78</v>
          </cell>
          <cell r="P18">
            <v>33</v>
          </cell>
        </row>
        <row r="19">
          <cell r="K19">
            <v>13332</v>
          </cell>
          <cell r="L19">
            <v>218</v>
          </cell>
          <cell r="M19">
            <v>577</v>
          </cell>
          <cell r="O19">
            <v>78</v>
          </cell>
          <cell r="P19">
            <v>35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62</v>
          </cell>
        </row>
        <row r="21"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30</v>
          </cell>
        </row>
        <row r="22">
          <cell r="K22">
            <v>6071</v>
          </cell>
          <cell r="L22">
            <v>244</v>
          </cell>
          <cell r="M22">
            <v>615</v>
          </cell>
          <cell r="O22">
            <v>33</v>
          </cell>
          <cell r="P22">
            <v>25</v>
          </cell>
        </row>
        <row r="23"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27</v>
          </cell>
        </row>
        <row r="24">
          <cell r="K24">
            <v>0</v>
          </cell>
          <cell r="O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598</v>
          </cell>
          <cell r="E2">
            <v>543</v>
          </cell>
        </row>
        <row r="3">
          <cell r="D3">
            <v>438</v>
          </cell>
          <cell r="E3">
            <v>534</v>
          </cell>
        </row>
        <row r="5">
          <cell r="D5">
            <v>464</v>
          </cell>
          <cell r="E5">
            <v>533</v>
          </cell>
        </row>
        <row r="6">
          <cell r="D6">
            <v>530</v>
          </cell>
          <cell r="E6">
            <v>524</v>
          </cell>
        </row>
        <row r="7">
          <cell r="D7">
            <v>488</v>
          </cell>
          <cell r="E7">
            <v>534</v>
          </cell>
        </row>
        <row r="8">
          <cell r="D8">
            <v>557</v>
          </cell>
          <cell r="E8">
            <v>575</v>
          </cell>
        </row>
        <row r="9">
          <cell r="D9">
            <v>595</v>
          </cell>
          <cell r="E9">
            <v>561</v>
          </cell>
        </row>
        <row r="10">
          <cell r="D10">
            <v>622</v>
          </cell>
          <cell r="E10">
            <v>487</v>
          </cell>
        </row>
        <row r="11">
          <cell r="D11">
            <v>575</v>
          </cell>
          <cell r="E11">
            <v>476</v>
          </cell>
        </row>
        <row r="12">
          <cell r="D12">
            <v>567</v>
          </cell>
          <cell r="E12">
            <v>569</v>
          </cell>
        </row>
        <row r="13">
          <cell r="D13">
            <v>560</v>
          </cell>
          <cell r="E13">
            <v>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3.28125" style="71" customWidth="1"/>
    <col min="4" max="4" width="10.00390625" style="2" customWidth="1"/>
    <col min="5" max="5" width="11.00390625" style="1" customWidth="1"/>
    <col min="6" max="6" width="11.28125" style="1" customWidth="1"/>
    <col min="7" max="7" width="13.140625" style="1" customWidth="1"/>
    <col min="8" max="8" width="12.00390625" style="1" bestFit="1" customWidth="1"/>
    <col min="9" max="9" width="12.7109375" style="1" customWidth="1"/>
    <col min="10" max="10" width="11.00390625" style="1" customWidth="1"/>
    <col min="11" max="11" width="14.57421875" style="1" customWidth="1"/>
    <col min="12" max="12" width="11.140625" style="1" customWidth="1"/>
    <col min="13" max="14" width="11.57421875" style="1" customWidth="1"/>
    <col min="15" max="15" width="10.8515625" style="1" customWidth="1"/>
    <col min="16" max="16" width="10.00390625" style="1" customWidth="1"/>
    <col min="17" max="17" width="4.421875" style="0" customWidth="1"/>
    <col min="18" max="18" width="7.140625" style="0" customWidth="1"/>
    <col min="19" max="19" width="7.28125" style="0" customWidth="1"/>
  </cols>
  <sheetData>
    <row r="1" spans="1:16" ht="17.25">
      <c r="A1" s="3"/>
      <c r="B1" s="52" t="str">
        <f>'[1]P1J1'!B1</f>
        <v>Résultats Doublette 2022-2023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">
      <c r="A2" s="3"/>
      <c r="B2" s="6"/>
      <c r="C2" s="63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3"/>
      <c r="B3" s="53" t="s">
        <v>0</v>
      </c>
      <c r="C3" s="54"/>
      <c r="D3" s="5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75" customHeight="1">
      <c r="A4" s="3"/>
      <c r="B4" s="55" t="s">
        <v>17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" customHeight="1">
      <c r="A5" s="3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3.5" thickBot="1">
      <c r="A6" s="3"/>
      <c r="B6" s="3"/>
      <c r="C6" s="64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7" customHeight="1" thickBot="1">
      <c r="A7" s="3"/>
      <c r="B7" s="10" t="s">
        <v>1</v>
      </c>
      <c r="C7" s="65" t="s">
        <v>2</v>
      </c>
      <c r="D7" s="11" t="s">
        <v>3</v>
      </c>
      <c r="E7" s="12" t="s">
        <v>4</v>
      </c>
      <c r="F7" s="13" t="s">
        <v>5</v>
      </c>
      <c r="G7" s="14" t="s">
        <v>6</v>
      </c>
      <c r="H7" s="14" t="s">
        <v>7</v>
      </c>
      <c r="I7" s="14" t="s">
        <v>8</v>
      </c>
      <c r="J7" s="15" t="s">
        <v>9</v>
      </c>
      <c r="K7" s="16" t="s">
        <v>10</v>
      </c>
      <c r="L7" s="11" t="s">
        <v>14</v>
      </c>
      <c r="M7" s="11" t="s">
        <v>15</v>
      </c>
      <c r="N7" s="11" t="s">
        <v>11</v>
      </c>
      <c r="O7" s="11" t="s">
        <v>12</v>
      </c>
      <c r="P7" s="11" t="s">
        <v>0</v>
      </c>
    </row>
    <row r="8" spans="1:19" ht="19.5" customHeight="1" thickBot="1">
      <c r="A8" s="3"/>
      <c r="B8" s="17" t="str">
        <f>'[1]P3J1'!B8</f>
        <v>1-Delafosse Nicolas</v>
      </c>
      <c r="C8" s="66">
        <f>'[1]P3J3'!K8</f>
        <v>13913</v>
      </c>
      <c r="D8" s="18">
        <f>'[1]P3J3'!P8</f>
        <v>18</v>
      </c>
      <c r="E8" s="19">
        <f>'[2]Feuil7'!D2</f>
        <v>598</v>
      </c>
      <c r="F8" s="20">
        <f>'[2]Feuil7'!E2</f>
        <v>543</v>
      </c>
      <c r="G8" s="20">
        <f aca="true" t="shared" si="0" ref="G8:G26">SUM(E8:F8)</f>
        <v>1141</v>
      </c>
      <c r="H8" s="20">
        <f aca="true" t="shared" si="1" ref="H8:H26">INT(G8/6)</f>
        <v>190</v>
      </c>
      <c r="I8" s="20">
        <f aca="true" t="shared" si="2" ref="I8:I26">G8+(6*D8)</f>
        <v>1249</v>
      </c>
      <c r="J8" s="21">
        <f aca="true" t="shared" si="3" ref="J8:J26">INT(I8/6)</f>
        <v>208</v>
      </c>
      <c r="K8" s="22">
        <f aca="true" t="shared" si="4" ref="K8:K26">C8+G8</f>
        <v>15054</v>
      </c>
      <c r="L8" s="22">
        <f>'[1]P3J3'!L8</f>
        <v>254</v>
      </c>
      <c r="M8" s="22">
        <f>'[1]P3J3'!M8</f>
        <v>623</v>
      </c>
      <c r="N8" s="22">
        <f aca="true" t="shared" si="5" ref="N8:N26">IF(O8=0,"  ",INT(K8/O8))</f>
        <v>193</v>
      </c>
      <c r="O8" s="22">
        <f>IF(G8=0,'[1]P3J3'!O8,'[1]P3J3'!O8+6)</f>
        <v>78</v>
      </c>
      <c r="P8" s="23">
        <f aca="true" t="shared" si="6" ref="P8:P26">IF(O8=0,D8,IF(INT((R$9-N8)*S$9)&lt;0,0,INT((R$9-N8)*S$9)))</f>
        <v>18</v>
      </c>
      <c r="R8" s="50" t="s">
        <v>16</v>
      </c>
      <c r="S8" s="51"/>
    </row>
    <row r="9" spans="1:19" ht="19.5" customHeight="1" thickBot="1">
      <c r="A9" s="3"/>
      <c r="B9" s="58" t="str">
        <f>'[1]P3J1'!B14</f>
        <v>4-Gresselin Cyrille</v>
      </c>
      <c r="C9" s="67">
        <f>'[1]P3J3'!K14</f>
        <v>14804</v>
      </c>
      <c r="D9" s="24">
        <f>'[1]P3J3'!P14</f>
        <v>21</v>
      </c>
      <c r="E9" s="25">
        <f>'[2]Feuil7'!D8</f>
        <v>557</v>
      </c>
      <c r="F9" s="26">
        <f>'[2]Feuil7'!E8</f>
        <v>575</v>
      </c>
      <c r="G9" s="26">
        <f t="shared" si="0"/>
        <v>1132</v>
      </c>
      <c r="H9" s="26">
        <f t="shared" si="1"/>
        <v>188</v>
      </c>
      <c r="I9" s="26">
        <f t="shared" si="2"/>
        <v>1258</v>
      </c>
      <c r="J9" s="27">
        <f t="shared" si="3"/>
        <v>209</v>
      </c>
      <c r="K9" s="28">
        <f t="shared" si="4"/>
        <v>15936</v>
      </c>
      <c r="L9" s="28">
        <f>'[1]P3J3'!L14</f>
        <v>256</v>
      </c>
      <c r="M9" s="28">
        <f>'[1]P3J3'!M14</f>
        <v>630</v>
      </c>
      <c r="N9" s="28">
        <f t="shared" si="5"/>
        <v>189</v>
      </c>
      <c r="O9" s="28">
        <f>IF(G9=0,'[1]P3J3'!O14,'[1]P3J3'!O14+6)</f>
        <v>84</v>
      </c>
      <c r="P9" s="29">
        <f t="shared" si="6"/>
        <v>21</v>
      </c>
      <c r="R9" s="4">
        <v>220</v>
      </c>
      <c r="S9" s="5">
        <v>0.7</v>
      </c>
    </row>
    <row r="10" spans="1:19" ht="19.5" customHeight="1">
      <c r="A10" s="3"/>
      <c r="B10" s="58" t="str">
        <f>'[1]P3J1'!B15</f>
        <v>4-Mercier Guy</v>
      </c>
      <c r="C10" s="67">
        <f>'[1]P3J3'!K15</f>
        <v>14575</v>
      </c>
      <c r="D10" s="24">
        <f>'[1]P3J3'!P15</f>
        <v>23</v>
      </c>
      <c r="E10" s="25">
        <f>'[2]Feuil7'!D9</f>
        <v>595</v>
      </c>
      <c r="F10" s="26">
        <f>'[2]Feuil7'!E9</f>
        <v>561</v>
      </c>
      <c r="G10" s="26">
        <f t="shared" si="0"/>
        <v>1156</v>
      </c>
      <c r="H10" s="26">
        <f t="shared" si="1"/>
        <v>192</v>
      </c>
      <c r="I10" s="26">
        <f t="shared" si="2"/>
        <v>1294</v>
      </c>
      <c r="J10" s="27">
        <f t="shared" si="3"/>
        <v>215</v>
      </c>
      <c r="K10" s="28">
        <f t="shared" si="4"/>
        <v>15731</v>
      </c>
      <c r="L10" s="28">
        <v>226</v>
      </c>
      <c r="M10" s="28">
        <v>595</v>
      </c>
      <c r="N10" s="28">
        <f t="shared" si="5"/>
        <v>187</v>
      </c>
      <c r="O10" s="28">
        <f>IF(G10=0,'[1]P3J3'!O15,'[1]P3J3'!O15+6)</f>
        <v>84</v>
      </c>
      <c r="P10" s="29">
        <f t="shared" si="6"/>
        <v>23</v>
      </c>
      <c r="R10" s="3"/>
      <c r="S10" s="3"/>
    </row>
    <row r="11" spans="1:19" ht="19.5" customHeight="1">
      <c r="A11" s="3"/>
      <c r="B11" s="58" t="str">
        <f>'[1]P3J1'!B17</f>
        <v>5-Delafosse Florian</v>
      </c>
      <c r="C11" s="67">
        <f>'[1]P3J3'!K17</f>
        <v>12835</v>
      </c>
      <c r="D11" s="24">
        <f>'[1]P3J3'!P17</f>
        <v>29</v>
      </c>
      <c r="E11" s="25">
        <f>'[2]Feuil7'!D11</f>
        <v>575</v>
      </c>
      <c r="F11" s="26">
        <f>'[2]Feuil7'!E11</f>
        <v>476</v>
      </c>
      <c r="G11" s="26">
        <f t="shared" si="0"/>
        <v>1051</v>
      </c>
      <c r="H11" s="26">
        <f t="shared" si="1"/>
        <v>175</v>
      </c>
      <c r="I11" s="26">
        <f t="shared" si="2"/>
        <v>1225</v>
      </c>
      <c r="J11" s="27">
        <f t="shared" si="3"/>
        <v>204</v>
      </c>
      <c r="K11" s="28">
        <f t="shared" si="4"/>
        <v>13886</v>
      </c>
      <c r="L11" s="28">
        <v>221</v>
      </c>
      <c r="M11" s="28">
        <f>'[1]P3J3'!M17</f>
        <v>596</v>
      </c>
      <c r="N11" s="28">
        <f t="shared" si="5"/>
        <v>178</v>
      </c>
      <c r="O11" s="28">
        <f>IF(G11=0,'[1]P3J3'!O17,'[1]P3J3'!O17+6)</f>
        <v>78</v>
      </c>
      <c r="P11" s="29">
        <f t="shared" si="6"/>
        <v>29</v>
      </c>
      <c r="R11" s="3"/>
      <c r="S11" s="3"/>
    </row>
    <row r="12" spans="1:19" ht="19.5" customHeight="1">
      <c r="A12" s="3"/>
      <c r="B12" s="58" t="str">
        <f>'[1]P3J1'!B9</f>
        <v>1-Lecarpentier Denis</v>
      </c>
      <c r="C12" s="67">
        <f>'[1]P3J3'!K9</f>
        <v>11822</v>
      </c>
      <c r="D12" s="24">
        <f>'[1]P3J3'!P9</f>
        <v>28</v>
      </c>
      <c r="E12" s="25">
        <f>'[2]Feuil7'!D3</f>
        <v>438</v>
      </c>
      <c r="F12" s="26">
        <f>'[2]Feuil7'!E3</f>
        <v>534</v>
      </c>
      <c r="G12" s="26">
        <f t="shared" si="0"/>
        <v>972</v>
      </c>
      <c r="H12" s="26">
        <f t="shared" si="1"/>
        <v>162</v>
      </c>
      <c r="I12" s="26">
        <f t="shared" si="2"/>
        <v>1140</v>
      </c>
      <c r="J12" s="27">
        <f t="shared" si="3"/>
        <v>190</v>
      </c>
      <c r="K12" s="28">
        <f t="shared" si="4"/>
        <v>12794</v>
      </c>
      <c r="L12" s="28">
        <f>'[1]P3J3'!L9</f>
        <v>224</v>
      </c>
      <c r="M12" s="28">
        <f>'[1]P3J3'!M9</f>
        <v>650</v>
      </c>
      <c r="N12" s="28">
        <f t="shared" si="5"/>
        <v>177</v>
      </c>
      <c r="O12" s="28">
        <f>IF(G12=0,'[1]P3J3'!O9,'[1]P3J3'!O9+6)</f>
        <v>72</v>
      </c>
      <c r="P12" s="29">
        <f t="shared" si="6"/>
        <v>30</v>
      </c>
      <c r="R12" s="3"/>
      <c r="S12" s="3"/>
    </row>
    <row r="13" spans="1:19" ht="19.5" customHeight="1">
      <c r="A13" s="3"/>
      <c r="B13" s="58" t="str">
        <f>'[1]P3J1'!B10</f>
        <v>2-Gadais Alain</v>
      </c>
      <c r="C13" s="67">
        <f>'[1]P3J3'!K10</f>
        <v>13799</v>
      </c>
      <c r="D13" s="24">
        <f>'[1]P3J3'!P10</f>
        <v>30</v>
      </c>
      <c r="E13" s="25"/>
      <c r="F13" s="26"/>
      <c r="G13" s="26">
        <f t="shared" si="0"/>
        <v>0</v>
      </c>
      <c r="H13" s="26">
        <f t="shared" si="1"/>
        <v>0</v>
      </c>
      <c r="I13" s="26">
        <f t="shared" si="2"/>
        <v>180</v>
      </c>
      <c r="J13" s="27">
        <f t="shared" si="3"/>
        <v>30</v>
      </c>
      <c r="K13" s="28">
        <f t="shared" si="4"/>
        <v>13799</v>
      </c>
      <c r="L13" s="28">
        <f>'[1]P3J3'!L10</f>
        <v>242</v>
      </c>
      <c r="M13" s="28">
        <f>'[1]P3J3'!M10</f>
        <v>595</v>
      </c>
      <c r="N13" s="28">
        <f t="shared" si="5"/>
        <v>176</v>
      </c>
      <c r="O13" s="28">
        <f>IF(G13=0,'[1]P3J3'!O10,'[1]P3J3'!O10+6)</f>
        <v>78</v>
      </c>
      <c r="P13" s="29">
        <f t="shared" si="6"/>
        <v>30</v>
      </c>
      <c r="R13" s="3"/>
      <c r="S13" s="3"/>
    </row>
    <row r="14" spans="1:19" ht="19.5" customHeight="1">
      <c r="A14" s="3"/>
      <c r="B14" s="58" t="str">
        <f>'[1]P3J1'!B12</f>
        <v>3-Ganné Gilles</v>
      </c>
      <c r="C14" s="67">
        <f>'[1]P3J3'!K12</f>
        <v>11590</v>
      </c>
      <c r="D14" s="24">
        <f>'[1]P3J3'!P12</f>
        <v>31</v>
      </c>
      <c r="E14" s="25">
        <f>'[2]Feuil7'!D6</f>
        <v>530</v>
      </c>
      <c r="F14" s="26">
        <f>'[2]Feuil7'!E6</f>
        <v>524</v>
      </c>
      <c r="G14" s="26">
        <f t="shared" si="0"/>
        <v>1054</v>
      </c>
      <c r="H14" s="26">
        <f t="shared" si="1"/>
        <v>175</v>
      </c>
      <c r="I14" s="26">
        <f t="shared" si="2"/>
        <v>1240</v>
      </c>
      <c r="J14" s="27">
        <f t="shared" si="3"/>
        <v>206</v>
      </c>
      <c r="K14" s="28">
        <f t="shared" si="4"/>
        <v>12644</v>
      </c>
      <c r="L14" s="28">
        <f>'[1]P3J3'!L12</f>
        <v>231</v>
      </c>
      <c r="M14" s="28">
        <f>'[1]P3J3'!M12</f>
        <v>619</v>
      </c>
      <c r="N14" s="28">
        <f t="shared" si="5"/>
        <v>175</v>
      </c>
      <c r="O14" s="28">
        <f>IF(G14=0,'[1]P3J3'!O12,'[1]P3J3'!O12+6)</f>
        <v>72</v>
      </c>
      <c r="P14" s="29">
        <f t="shared" si="6"/>
        <v>31</v>
      </c>
      <c r="R14" s="3"/>
      <c r="S14" s="3"/>
    </row>
    <row r="15" spans="1:19" ht="19.5" customHeight="1">
      <c r="A15" s="3"/>
      <c r="B15" s="58" t="str">
        <f>'[1]P3J1'!B16</f>
        <v>5-Morel Anne-Gaelle</v>
      </c>
      <c r="C15" s="67">
        <f>'[1]P3J3'!K16</f>
        <v>13631</v>
      </c>
      <c r="D15" s="24">
        <f>'[1]P3J3'!P16</f>
        <v>32</v>
      </c>
      <c r="E15" s="25">
        <f>'[2]Feuil7'!D10</f>
        <v>622</v>
      </c>
      <c r="F15" s="26">
        <f>'[2]Feuil7'!E10</f>
        <v>487</v>
      </c>
      <c r="G15" s="26">
        <f t="shared" si="0"/>
        <v>1109</v>
      </c>
      <c r="H15" s="26">
        <f t="shared" si="1"/>
        <v>184</v>
      </c>
      <c r="I15" s="26">
        <f t="shared" si="2"/>
        <v>1301</v>
      </c>
      <c r="J15" s="27">
        <f t="shared" si="3"/>
        <v>216</v>
      </c>
      <c r="K15" s="28">
        <f t="shared" si="4"/>
        <v>14740</v>
      </c>
      <c r="L15" s="28">
        <v>226</v>
      </c>
      <c r="M15" s="28">
        <v>622</v>
      </c>
      <c r="N15" s="28">
        <f t="shared" si="5"/>
        <v>175</v>
      </c>
      <c r="O15" s="28">
        <f>IF(G15=0,'[1]P3J3'!O16,'[1]P3J3'!O16+6)</f>
        <v>84</v>
      </c>
      <c r="P15" s="29">
        <f t="shared" si="6"/>
        <v>31</v>
      </c>
      <c r="R15" s="3"/>
      <c r="S15" s="3"/>
    </row>
    <row r="16" spans="1:19" ht="19.5" customHeight="1">
      <c r="A16" s="3"/>
      <c r="B16" s="58" t="str">
        <f>'[1]P3J1'!B18</f>
        <v>6-Clavier Fanfan</v>
      </c>
      <c r="C16" s="67">
        <f>'[1]P3J3'!K18</f>
        <v>13479</v>
      </c>
      <c r="D16" s="24">
        <f>'[1]P3J3'!P18</f>
        <v>33</v>
      </c>
      <c r="E16" s="25">
        <f>'[2]Feuil7'!D12</f>
        <v>567</v>
      </c>
      <c r="F16" s="26">
        <f>'[2]Feuil7'!E12</f>
        <v>569</v>
      </c>
      <c r="G16" s="26">
        <f t="shared" si="0"/>
        <v>1136</v>
      </c>
      <c r="H16" s="26">
        <f t="shared" si="1"/>
        <v>189</v>
      </c>
      <c r="I16" s="26">
        <f t="shared" si="2"/>
        <v>1334</v>
      </c>
      <c r="J16" s="27">
        <f t="shared" si="3"/>
        <v>222</v>
      </c>
      <c r="K16" s="28">
        <f t="shared" si="4"/>
        <v>14615</v>
      </c>
      <c r="L16" s="28">
        <f>'[1]P3J3'!L18</f>
        <v>224</v>
      </c>
      <c r="M16" s="28">
        <f>'[1]P3J3'!M18</f>
        <v>605</v>
      </c>
      <c r="N16" s="28">
        <f t="shared" si="5"/>
        <v>173</v>
      </c>
      <c r="O16" s="28">
        <f>IF(G16=0,'[1]P3J3'!O18,'[1]P3J3'!O18+6)</f>
        <v>84</v>
      </c>
      <c r="P16" s="29">
        <f t="shared" si="6"/>
        <v>32</v>
      </c>
      <c r="R16" s="3"/>
      <c r="S16" s="3"/>
    </row>
    <row r="17" spans="1:19" ht="19.5" customHeight="1">
      <c r="A17" s="3"/>
      <c r="B17" s="58" t="str">
        <f>'[1]P3J1'!B19</f>
        <v>6-Mercier Régine</v>
      </c>
      <c r="C17" s="67">
        <f>'[1]P3J3'!K19</f>
        <v>13332</v>
      </c>
      <c r="D17" s="24">
        <f>'[1]P3J3'!P19</f>
        <v>35</v>
      </c>
      <c r="E17" s="25">
        <f>'[2]Feuil7'!D13</f>
        <v>560</v>
      </c>
      <c r="F17" s="26">
        <f>'[2]Feuil7'!E13</f>
        <v>488</v>
      </c>
      <c r="G17" s="26">
        <f t="shared" si="0"/>
        <v>1048</v>
      </c>
      <c r="H17" s="26">
        <f t="shared" si="1"/>
        <v>174</v>
      </c>
      <c r="I17" s="26">
        <f t="shared" si="2"/>
        <v>1258</v>
      </c>
      <c r="J17" s="27">
        <f t="shared" si="3"/>
        <v>209</v>
      </c>
      <c r="K17" s="28">
        <f t="shared" si="4"/>
        <v>14380</v>
      </c>
      <c r="L17" s="28">
        <f>'[1]P3J3'!L19</f>
        <v>218</v>
      </c>
      <c r="M17" s="28">
        <f>'[1]P3J3'!M19</f>
        <v>577</v>
      </c>
      <c r="N17" s="28">
        <f t="shared" si="5"/>
        <v>171</v>
      </c>
      <c r="O17" s="28">
        <f>IF(G17=0,'[1]P3J3'!O19,'[1]P3J3'!O19+6)</f>
        <v>84</v>
      </c>
      <c r="P17" s="29">
        <f t="shared" si="6"/>
        <v>34</v>
      </c>
      <c r="R17" s="3"/>
      <c r="S17" s="3"/>
    </row>
    <row r="18" spans="1:19" ht="19.5" customHeight="1">
      <c r="A18" s="3"/>
      <c r="B18" s="58" t="str">
        <f>'[1]P3J1'!B13</f>
        <v>3-Levesque Bernard</v>
      </c>
      <c r="C18" s="67">
        <f>'[1]P3J3'!K13</f>
        <v>12808</v>
      </c>
      <c r="D18" s="24">
        <f>'[1]P3J3'!P13</f>
        <v>39</v>
      </c>
      <c r="E18" s="49">
        <f>'[2]Feuil7'!D7</f>
        <v>488</v>
      </c>
      <c r="F18" s="26">
        <f>'[2]Feuil7'!E7</f>
        <v>534</v>
      </c>
      <c r="G18" s="26">
        <f t="shared" si="0"/>
        <v>1022</v>
      </c>
      <c r="H18" s="26">
        <f t="shared" si="1"/>
        <v>170</v>
      </c>
      <c r="I18" s="26">
        <f t="shared" si="2"/>
        <v>1256</v>
      </c>
      <c r="J18" s="27">
        <f t="shared" si="3"/>
        <v>209</v>
      </c>
      <c r="K18" s="28">
        <f t="shared" si="4"/>
        <v>13830</v>
      </c>
      <c r="L18" s="28">
        <f>'[1]P3J3'!L13</f>
        <v>209</v>
      </c>
      <c r="M18" s="28">
        <f>'[1]P3J3'!M13</f>
        <v>562</v>
      </c>
      <c r="N18" s="28">
        <f t="shared" si="5"/>
        <v>164</v>
      </c>
      <c r="O18" s="28">
        <f>IF(G18=0,'[1]P3J3'!O13,'[1]P3J3'!O13+6)</f>
        <v>84</v>
      </c>
      <c r="P18" s="29">
        <f t="shared" si="6"/>
        <v>39</v>
      </c>
      <c r="R18" s="3"/>
      <c r="S18" s="3"/>
    </row>
    <row r="19" spans="1:16" ht="19.5" customHeight="1" thickBot="1">
      <c r="A19" s="3"/>
      <c r="B19" s="62" t="str">
        <f>'[1]P3J1'!B11</f>
        <v>2-Gadais Cathy</v>
      </c>
      <c r="C19" s="68">
        <f>'[1]P3J3'!K11</f>
        <v>12673</v>
      </c>
      <c r="D19" s="30">
        <f>'[1]P3J3'!P11</f>
        <v>40</v>
      </c>
      <c r="E19" s="31">
        <f>'[2]Feuil7'!D5</f>
        <v>464</v>
      </c>
      <c r="F19" s="32">
        <f>'[2]Feuil7'!E5</f>
        <v>533</v>
      </c>
      <c r="G19" s="32">
        <f t="shared" si="0"/>
        <v>997</v>
      </c>
      <c r="H19" s="32">
        <f t="shared" si="1"/>
        <v>166</v>
      </c>
      <c r="I19" s="32">
        <f t="shared" si="2"/>
        <v>1237</v>
      </c>
      <c r="J19" s="33">
        <f t="shared" si="3"/>
        <v>206</v>
      </c>
      <c r="K19" s="34">
        <f t="shared" si="4"/>
        <v>13670</v>
      </c>
      <c r="L19" s="34">
        <f>'[1]P3J3'!L11</f>
        <v>198</v>
      </c>
      <c r="M19" s="34">
        <f>'[1]P3J3'!M11</f>
        <v>553</v>
      </c>
      <c r="N19" s="34">
        <f t="shared" si="5"/>
        <v>162</v>
      </c>
      <c r="O19" s="34">
        <f>IF(G19=0,'[1]P3J3'!O11,'[1]P3J3'!O11+6)</f>
        <v>84</v>
      </c>
      <c r="P19" s="35">
        <f t="shared" si="6"/>
        <v>40</v>
      </c>
    </row>
    <row r="20" spans="1:16" ht="19.5" customHeight="1">
      <c r="A20" s="3"/>
      <c r="B20" s="61" t="str">
        <f>'[1]P1J1'!B20</f>
        <v>Asselin Line</v>
      </c>
      <c r="C20" s="69">
        <f>'[1]P3J3'!K20</f>
        <v>0</v>
      </c>
      <c r="D20" s="36">
        <f>'[1]P3J3'!P20</f>
        <v>62</v>
      </c>
      <c r="E20" s="37"/>
      <c r="F20" s="38"/>
      <c r="G20" s="38">
        <f t="shared" si="0"/>
        <v>0</v>
      </c>
      <c r="H20" s="38">
        <f t="shared" si="1"/>
        <v>0</v>
      </c>
      <c r="I20" s="38">
        <f t="shared" si="2"/>
        <v>372</v>
      </c>
      <c r="J20" s="39">
        <f t="shared" si="3"/>
        <v>62</v>
      </c>
      <c r="K20" s="40">
        <f t="shared" si="4"/>
        <v>0</v>
      </c>
      <c r="L20" s="40">
        <f>'[1]P3J3'!L20</f>
        <v>0</v>
      </c>
      <c r="M20" s="40">
        <f>'[1]P3J3'!M20</f>
        <v>0</v>
      </c>
      <c r="N20" s="40" t="str">
        <f t="shared" si="5"/>
        <v>  </v>
      </c>
      <c r="O20" s="40">
        <f>IF(G20=0,'[1]P3J3'!O20,'[1]P3J3'!O20+6)</f>
        <v>0</v>
      </c>
      <c r="P20" s="41">
        <f t="shared" si="6"/>
        <v>62</v>
      </c>
    </row>
    <row r="21" spans="1:16" ht="19.5" customHeight="1">
      <c r="A21" s="3"/>
      <c r="B21" s="59" t="str">
        <f>'[1]P1J1'!B21</f>
        <v>Langlois Marco</v>
      </c>
      <c r="C21" s="69">
        <f>'[1]P3J3'!K21</f>
        <v>0</v>
      </c>
      <c r="D21" s="36">
        <f>'[1]P3J3'!P21</f>
        <v>30</v>
      </c>
      <c r="E21" s="37"/>
      <c r="F21" s="38"/>
      <c r="G21" s="38">
        <f t="shared" si="0"/>
        <v>0</v>
      </c>
      <c r="H21" s="38">
        <f t="shared" si="1"/>
        <v>0</v>
      </c>
      <c r="I21" s="38">
        <f t="shared" si="2"/>
        <v>180</v>
      </c>
      <c r="J21" s="39">
        <f t="shared" si="3"/>
        <v>30</v>
      </c>
      <c r="K21" s="40">
        <f t="shared" si="4"/>
        <v>0</v>
      </c>
      <c r="L21" s="28">
        <f>'[1]P3J3'!L21</f>
        <v>0</v>
      </c>
      <c r="M21" s="28">
        <f>'[1]P3J3'!M21</f>
        <v>0</v>
      </c>
      <c r="N21" s="40" t="str">
        <f t="shared" si="5"/>
        <v>  </v>
      </c>
      <c r="O21" s="40">
        <f>IF(G21=0,'[1]P3J3'!O21,'[1]P3J3'!O21+6)</f>
        <v>0</v>
      </c>
      <c r="P21" s="41">
        <f t="shared" si="6"/>
        <v>30</v>
      </c>
    </row>
    <row r="22" spans="1:16" ht="19.5" customHeight="1">
      <c r="A22" s="3"/>
      <c r="B22" s="59" t="str">
        <f>'[1]P1J1'!B22</f>
        <v>Lecordier Manu</v>
      </c>
      <c r="C22" s="69">
        <f>'[1]P3J3'!K22</f>
        <v>6071</v>
      </c>
      <c r="D22" s="36">
        <f>'[1]P3J3'!P22</f>
        <v>25</v>
      </c>
      <c r="E22" s="37"/>
      <c r="F22" s="38"/>
      <c r="G22" s="38">
        <f t="shared" si="0"/>
        <v>0</v>
      </c>
      <c r="H22" s="38">
        <f t="shared" si="1"/>
        <v>0</v>
      </c>
      <c r="I22" s="38">
        <f t="shared" si="2"/>
        <v>150</v>
      </c>
      <c r="J22" s="39">
        <f t="shared" si="3"/>
        <v>25</v>
      </c>
      <c r="K22" s="40">
        <f t="shared" si="4"/>
        <v>6071</v>
      </c>
      <c r="L22" s="28">
        <f>'[1]P3J3'!L22</f>
        <v>244</v>
      </c>
      <c r="M22" s="28">
        <f>'[1]P3J3'!M22</f>
        <v>615</v>
      </c>
      <c r="N22" s="40">
        <f t="shared" si="5"/>
        <v>183</v>
      </c>
      <c r="O22" s="40">
        <f>IF(G22=0,'[1]P3J3'!O22,'[1]P3J3'!O22+6)</f>
        <v>33</v>
      </c>
      <c r="P22" s="41">
        <f t="shared" si="6"/>
        <v>25</v>
      </c>
    </row>
    <row r="23" spans="1:16" ht="19.5" customHeight="1">
      <c r="A23" s="3"/>
      <c r="B23" s="59" t="str">
        <f>'[1]P1J1'!B23</f>
        <v>Niobey Hubert</v>
      </c>
      <c r="C23" s="67">
        <f>'[1]P3J3'!K23</f>
        <v>0</v>
      </c>
      <c r="D23" s="24">
        <f>'[1]P3J3'!P23</f>
        <v>27</v>
      </c>
      <c r="E23" s="25"/>
      <c r="F23" s="26"/>
      <c r="G23" s="26">
        <f t="shared" si="0"/>
        <v>0</v>
      </c>
      <c r="H23" s="26">
        <f t="shared" si="1"/>
        <v>0</v>
      </c>
      <c r="I23" s="26">
        <f t="shared" si="2"/>
        <v>162</v>
      </c>
      <c r="J23" s="27">
        <f t="shared" si="3"/>
        <v>27</v>
      </c>
      <c r="K23" s="28">
        <f t="shared" si="4"/>
        <v>0</v>
      </c>
      <c r="L23" s="28">
        <f>'[1]P3J3'!L23</f>
        <v>0</v>
      </c>
      <c r="M23" s="28">
        <f>'[1]P3J3'!M23</f>
        <v>0</v>
      </c>
      <c r="N23" s="28" t="str">
        <f t="shared" si="5"/>
        <v>  </v>
      </c>
      <c r="O23" s="28">
        <f>IF(G23=0,'[1]P3J3'!O23,'[1]P3J3'!O23+6)</f>
        <v>0</v>
      </c>
      <c r="P23" s="42">
        <f t="shared" si="6"/>
        <v>27</v>
      </c>
    </row>
    <row r="24" spans="1:16" ht="19.5" customHeight="1">
      <c r="A24" s="3"/>
      <c r="B24" s="59" t="s">
        <v>18</v>
      </c>
      <c r="C24" s="67">
        <f>'[1]P3J3'!K24</f>
        <v>0</v>
      </c>
      <c r="D24" s="24">
        <v>41</v>
      </c>
      <c r="E24" s="25">
        <v>545</v>
      </c>
      <c r="F24" s="26">
        <v>515</v>
      </c>
      <c r="G24" s="26">
        <f t="shared" si="0"/>
        <v>1060</v>
      </c>
      <c r="H24" s="26">
        <f t="shared" si="1"/>
        <v>176</v>
      </c>
      <c r="I24" s="26">
        <f t="shared" si="2"/>
        <v>1306</v>
      </c>
      <c r="J24" s="27">
        <f t="shared" si="3"/>
        <v>217</v>
      </c>
      <c r="K24" s="28">
        <f t="shared" si="4"/>
        <v>1060</v>
      </c>
      <c r="L24" s="28">
        <v>205</v>
      </c>
      <c r="M24" s="28">
        <v>545</v>
      </c>
      <c r="N24" s="28">
        <f t="shared" si="5"/>
        <v>176</v>
      </c>
      <c r="O24" s="28">
        <f>IF(G24=0,'[1]P3J3'!O24,'[1]P3J3'!O24+6)</f>
        <v>6</v>
      </c>
      <c r="P24" s="42">
        <f t="shared" si="6"/>
        <v>30</v>
      </c>
    </row>
    <row r="25" spans="1:16" ht="19.5" customHeight="1">
      <c r="A25" s="3"/>
      <c r="B25" s="59">
        <f>'[1]P1J1'!B25</f>
        <v>0</v>
      </c>
      <c r="C25" s="67">
        <f>'[1]P3J3'!K25</f>
        <v>0</v>
      </c>
      <c r="D25" s="24">
        <f>'[1]P3J3'!P25</f>
        <v>0</v>
      </c>
      <c r="E25" s="25"/>
      <c r="F25" s="26"/>
      <c r="G25" s="26">
        <f t="shared" si="0"/>
        <v>0</v>
      </c>
      <c r="H25" s="26">
        <f t="shared" si="1"/>
        <v>0</v>
      </c>
      <c r="I25" s="26">
        <f t="shared" si="2"/>
        <v>0</v>
      </c>
      <c r="J25" s="27">
        <f t="shared" si="3"/>
        <v>0</v>
      </c>
      <c r="K25" s="28">
        <f t="shared" si="4"/>
        <v>0</v>
      </c>
      <c r="L25" s="28">
        <f>'[1]P3J3'!L25</f>
        <v>0</v>
      </c>
      <c r="M25" s="28">
        <f>'[1]P3J3'!M25</f>
        <v>0</v>
      </c>
      <c r="N25" s="28" t="str">
        <f t="shared" si="5"/>
        <v>  </v>
      </c>
      <c r="O25" s="28">
        <f>IF(G25=0,'[1]P3J3'!O25,'[1]P3J3'!O25+6)</f>
        <v>0</v>
      </c>
      <c r="P25" s="29">
        <f t="shared" si="6"/>
        <v>0</v>
      </c>
    </row>
    <row r="26" spans="1:16" ht="19.5" customHeight="1">
      <c r="A26" s="3"/>
      <c r="B26" s="59">
        <f>'[1]P1J1'!B26</f>
        <v>0</v>
      </c>
      <c r="C26" s="67">
        <f>'[1]P3J3'!K26</f>
        <v>0</v>
      </c>
      <c r="D26" s="24">
        <f>'[1]P3J3'!P26</f>
        <v>0</v>
      </c>
      <c r="E26" s="25"/>
      <c r="F26" s="26"/>
      <c r="G26" s="26">
        <f t="shared" si="0"/>
        <v>0</v>
      </c>
      <c r="H26" s="26">
        <f t="shared" si="1"/>
        <v>0</v>
      </c>
      <c r="I26" s="26">
        <f t="shared" si="2"/>
        <v>0</v>
      </c>
      <c r="J26" s="27">
        <f t="shared" si="3"/>
        <v>0</v>
      </c>
      <c r="K26" s="28">
        <f t="shared" si="4"/>
        <v>0</v>
      </c>
      <c r="L26" s="28">
        <f>'[1]P3J3'!L26</f>
        <v>0</v>
      </c>
      <c r="M26" s="28">
        <f>'[1]P3J3'!M26</f>
        <v>0</v>
      </c>
      <c r="N26" s="28" t="str">
        <f t="shared" si="5"/>
        <v>  </v>
      </c>
      <c r="O26" s="28">
        <f>IF(G26=0,'[1]P3J3'!O26,'[1]P3J3'!O26+6)</f>
        <v>0</v>
      </c>
      <c r="P26" s="29">
        <f t="shared" si="6"/>
        <v>0</v>
      </c>
    </row>
    <row r="27" spans="1:16" ht="19.5" customHeight="1" thickBot="1">
      <c r="A27" s="3"/>
      <c r="B27" s="60"/>
      <c r="C27" s="70"/>
      <c r="D27" s="43"/>
      <c r="E27" s="44"/>
      <c r="F27" s="45"/>
      <c r="G27" s="45"/>
      <c r="H27" s="45"/>
      <c r="I27" s="45"/>
      <c r="J27" s="46"/>
      <c r="K27" s="47"/>
      <c r="L27" s="34"/>
      <c r="M27" s="34"/>
      <c r="N27" s="47"/>
      <c r="O27" s="47"/>
      <c r="P27" s="48"/>
    </row>
    <row r="28" spans="1:16" ht="12.75">
      <c r="A28" s="3"/>
      <c r="B28" s="3"/>
      <c r="C28" s="64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8" ht="12.75">
      <c r="A29" s="3"/>
      <c r="B29" s="3"/>
      <c r="C29" s="64"/>
      <c r="D29" s="9"/>
      <c r="E29" s="8"/>
      <c r="F29" s="8"/>
      <c r="G29" s="8"/>
      <c r="H29" s="8"/>
      <c r="I29" s="8"/>
      <c r="J29" s="8"/>
      <c r="K29" s="8"/>
      <c r="L29" s="8"/>
      <c r="M29" s="8"/>
      <c r="N29" s="3" t="s">
        <v>13</v>
      </c>
      <c r="O29" s="57">
        <f>'[1]P1J1'!O29</f>
        <v>44777</v>
      </c>
      <c r="P29" s="57"/>
      <c r="R29" s="3"/>
    </row>
  </sheetData>
  <sheetProtection/>
  <mergeCells count="6">
    <mergeCell ref="R8:S8"/>
    <mergeCell ref="B1:P1"/>
    <mergeCell ref="B3:P3"/>
    <mergeCell ref="B4:P4"/>
    <mergeCell ref="B5:P5"/>
    <mergeCell ref="O29:P29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1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2022-12-01T13:13:08Z</cp:lastPrinted>
  <dcterms:created xsi:type="dcterms:W3CDTF">2006-10-13T21:16:31Z</dcterms:created>
  <dcterms:modified xsi:type="dcterms:W3CDTF">2023-05-13T14:57:45Z</dcterms:modified>
  <cp:category/>
  <cp:version/>
  <cp:contentType/>
  <cp:contentStatus/>
</cp:coreProperties>
</file>